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Arkusz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<sst xmlns="http://schemas.openxmlformats.org/spreadsheetml/2006/main" count="56" uniqueCount="35">
  <si>
    <t>Lp</t>
  </si>
  <si>
    <t>Nazwa i lokalizacja inwestycji</t>
  </si>
  <si>
    <t xml:space="preserve">Planowane efekty rzeczowe </t>
  </si>
  <si>
    <t>Inwestor</t>
  </si>
  <si>
    <t xml:space="preserve">Termin rozpoczęcia i zakończenia </t>
  </si>
  <si>
    <t xml:space="preserve">Planowana wartość kosztorysowa inwestycji </t>
  </si>
  <si>
    <t>(inwestor zastępczy)</t>
  </si>
  <si>
    <t>poprawa  bezpieczeństwa ruchu</t>
  </si>
  <si>
    <t>Zarząd Powiatu (PZD)</t>
  </si>
  <si>
    <t>600-60014-6050</t>
  </si>
  <si>
    <t>poprawa warunków</t>
  </si>
  <si>
    <t>Zarząd Powiatu</t>
  </si>
  <si>
    <t>700-70005-6050</t>
  </si>
  <si>
    <t>RAZEM:</t>
  </si>
  <si>
    <t>852-85202-6050</t>
  </si>
  <si>
    <t>Wydatki niewygasające</t>
  </si>
  <si>
    <t>Razem wykonanie (kol.8+9)</t>
  </si>
  <si>
    <t>Różnica do planu</t>
  </si>
  <si>
    <t>% wykonania do planu</t>
  </si>
  <si>
    <t>WYKONANIE INWESTYCJI JEDNOSTEK BUDŻETOWYCH FINANSOWANYCH Z BUDŻETU POWIATU ZA 2008 ROK</t>
  </si>
  <si>
    <t>Plan na 31.12.2008 r.</t>
  </si>
  <si>
    <t>Wykonanie na 31.12.2008 r.</t>
  </si>
  <si>
    <t>Budowa chodnika dr4907 P wieś Siedlec</t>
  </si>
  <si>
    <t>Budowa chodnika  we wsi Krajewice (od sklepu do osiedla)</t>
  </si>
  <si>
    <t>Budowa windy w DPS w Rogowie</t>
  </si>
  <si>
    <t>Budowa chodnika  wraz ze ścieżką rowerową przy ul. Kobylińskiej w Krobi dr 4803 P</t>
  </si>
  <si>
    <t>Modernizacja systemu ogrzewania w ZSR w Grabonogu</t>
  </si>
  <si>
    <t>801-80130-6050</t>
  </si>
  <si>
    <t>Budowa sygnalizacji świetlnej na skrzyżowaniu ulic Mostowa i Towarowa</t>
  </si>
  <si>
    <t>600-60014-6050 (140.064 zł)</t>
  </si>
  <si>
    <t>600-60013-6050 (130.000 zł)</t>
  </si>
  <si>
    <t>Budowa windy w DPS w Zminowodzie</t>
  </si>
  <si>
    <t>Modernizacja budynku przy ul. Poznańskiej 200</t>
  </si>
  <si>
    <t>Budowa chodnika ul. Polna</t>
  </si>
  <si>
    <t>Budowa wiatrołapu przy budynku w Bruczkowie</t>
  </si>
</sst>
</file>

<file path=xl/styles.xml><?xml version="1.0" encoding="utf-8"?>
<styleSheet xmlns="http://schemas.openxmlformats.org/spreadsheetml/2006/main">
  <numFmts count="4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#,##0_ ;[Red]\-#,##0\ 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0.00_ ;[Red]\-0.00\ "/>
    <numFmt numFmtId="172" formatCode="#,##0.0\ _z_ł;[Red]\-#,##0.0\ _z_ł"/>
    <numFmt numFmtId="173" formatCode="0.0"/>
    <numFmt numFmtId="174" formatCode="#,##0.00\ _z_ł"/>
    <numFmt numFmtId="175" formatCode="0.0_ ;[Red]\-0.0\ "/>
    <numFmt numFmtId="176" formatCode="0_ ;[Red]\-0\ "/>
    <numFmt numFmtId="177" formatCode="_-* #,##0.00000\ _z_ł_-;\-* #,##0.00000\ _z_ł_-;_-* &quot;-&quot;??\ _z_ł_-;_-@_-"/>
    <numFmt numFmtId="178" formatCode="0.0%"/>
    <numFmt numFmtId="179" formatCode="0.000000"/>
    <numFmt numFmtId="180" formatCode="0.00000"/>
    <numFmt numFmtId="181" formatCode="0.0000"/>
    <numFmt numFmtId="182" formatCode="0.000"/>
    <numFmt numFmtId="183" formatCode="&quot;$&quot;#,##0\ \);\(&quot;$&quot;#,##0\)"/>
    <numFmt numFmtId="184" formatCode="&quot;$&quot;#,##0\ \);[Red]\(&quot;$&quot;#,##0\)"/>
    <numFmt numFmtId="185" formatCode="&quot;$&quot;#,##0.00\ \);\(&quot;$&quot;#,##0.00\)"/>
    <numFmt numFmtId="186" formatCode="&quot;$&quot;#,##0.00\ \);[Red]\(&quot;$&quot;#,##0.00\)"/>
    <numFmt numFmtId="187" formatCode="\(&quot;$&quot;* #,##0\ \);\ \(&quot;$&quot;* \(#,##0\);\ \(&quot;$&quot;* &quot;-&quot;\ \);\ \(@\ \)"/>
    <numFmt numFmtId="188" formatCode="\(* #,##0\ \);\ \(* \(#,##0\);\ \(* &quot;-&quot;\ \);\ \(@\ \)"/>
    <numFmt numFmtId="189" formatCode="\(&quot;$&quot;* #,##0.00\ \);\ \(&quot;$&quot;* \(#,##0.00\);\ \(&quot;$&quot;* &quot;-&quot;??\ \);\ \(@\ \)"/>
    <numFmt numFmtId="190" formatCode="\(* #,##0.00\ \);\ \(* \(#,##0.00\);\ \(* &quot;-&quot;??\ \);\ \(@\ \)"/>
    <numFmt numFmtId="191" formatCode="???"/>
    <numFmt numFmtId="192" formatCode="?,???,??0.00"/>
    <numFmt numFmtId="193" formatCode="??,??0.00"/>
    <numFmt numFmtId="194" formatCode="?????"/>
    <numFmt numFmtId="195" formatCode="???,??0.00"/>
    <numFmt numFmtId="196" formatCode="??,???,??0.00"/>
    <numFmt numFmtId="197" formatCode="?"/>
    <numFmt numFmtId="198" formatCode="&quot;Tak&quot;;&quot;Tak&quot;;&quot;Nie&quot;"/>
    <numFmt numFmtId="199" formatCode="&quot;Prawda&quot;;&quot;Prawda&quot;;&quot;Fałsz&quot;"/>
    <numFmt numFmtId="200" formatCode="&quot;Włączone&quot;;&quot;Włączone&quot;;&quot;Wyłączone&quot;"/>
    <numFmt numFmtId="201" formatCode="[$€-2]\ #,##0.00_);[Red]\([$€-2]\ #,##0.00\)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3" fontId="5" fillId="0" borderId="15" xfId="0" applyNumberFormat="1" applyFont="1" applyBorder="1" applyAlignment="1">
      <alignment horizontal="center" wrapText="1"/>
    </xf>
    <xf numFmtId="0" fontId="5" fillId="0" borderId="12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3" fontId="5" fillId="0" borderId="12" xfId="0" applyNumberFormat="1" applyFont="1" applyBorder="1" applyAlignment="1">
      <alignment horizontal="center" wrapText="1"/>
    </xf>
    <xf numFmtId="0" fontId="5" fillId="0" borderId="19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3" fontId="0" fillId="0" borderId="0" xfId="0" applyNumberFormat="1" applyAlignment="1">
      <alignment/>
    </xf>
    <xf numFmtId="0" fontId="5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6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 vertical="top" wrapText="1"/>
    </xf>
    <xf numFmtId="3" fontId="6" fillId="0" borderId="16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3" fontId="7" fillId="0" borderId="11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7" fillId="0" borderId="20" xfId="0" applyNumberFormat="1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" fillId="0" borderId="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7" fillId="0" borderId="11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6" fillId="0" borderId="20" xfId="0" applyNumberFormat="1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8" fillId="0" borderId="19" xfId="0" applyFont="1" applyBorder="1" applyAlignment="1">
      <alignment vertical="top" wrapText="1"/>
    </xf>
    <xf numFmtId="4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3" fontId="8" fillId="0" borderId="15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 textRotation="180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22">
      <selection activeCell="A27" sqref="A27:N65"/>
    </sheetView>
  </sheetViews>
  <sheetFormatPr defaultColWidth="9.00390625" defaultRowHeight="12.75"/>
  <cols>
    <col min="1" max="1" width="3.25390625" style="0" customWidth="1"/>
    <col min="2" max="2" width="16.75390625" style="0" customWidth="1"/>
    <col min="3" max="3" width="13.375" style="0" hidden="1" customWidth="1"/>
    <col min="4" max="4" width="9.875" style="0" customWidth="1"/>
    <col min="5" max="5" width="12.00390625" style="0" customWidth="1"/>
    <col min="6" max="6" width="12.25390625" style="0" customWidth="1"/>
    <col min="7" max="7" width="10.875" style="0" customWidth="1"/>
    <col min="8" max="8" width="12.25390625" style="42" customWidth="1"/>
    <col min="9" max="9" width="12.625" style="26" customWidth="1"/>
    <col min="10" max="10" width="10.625" style="42" customWidth="1"/>
    <col min="11" max="11" width="10.875" style="42" customWidth="1"/>
    <col min="12" max="12" width="9.25390625" style="0" customWidth="1"/>
    <col min="14" max="14" width="7.75390625" style="0" customWidth="1"/>
  </cols>
  <sheetData>
    <row r="1" spans="1:14" ht="12.75">
      <c r="A1" s="2"/>
      <c r="B1" s="2"/>
      <c r="C1" s="2"/>
      <c r="D1" s="2"/>
      <c r="E1" s="2"/>
      <c r="F1" s="2"/>
      <c r="G1" s="2"/>
      <c r="N1" s="55">
        <v>35</v>
      </c>
    </row>
    <row r="2" ht="12.75">
      <c r="N2" s="55"/>
    </row>
    <row r="3" ht="12.75">
      <c r="N3" s="55"/>
    </row>
    <row r="4" spans="1:14" ht="30" customHeight="1">
      <c r="A4" s="66" t="s">
        <v>19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N4" s="55"/>
    </row>
    <row r="5" spans="1:14" ht="12.75">
      <c r="A5" s="35"/>
      <c r="B5" s="35"/>
      <c r="C5" s="35"/>
      <c r="D5" s="35"/>
      <c r="E5" s="35"/>
      <c r="F5" s="35"/>
      <c r="G5" s="35"/>
      <c r="H5" s="43"/>
      <c r="I5" s="35"/>
      <c r="J5" s="43"/>
      <c r="K5" s="43"/>
      <c r="L5" s="35"/>
      <c r="N5" s="55"/>
    </row>
    <row r="6" spans="1:14" ht="12.75">
      <c r="A6" s="35"/>
      <c r="B6" s="35"/>
      <c r="C6" s="35"/>
      <c r="D6" s="35"/>
      <c r="E6" s="35"/>
      <c r="F6" s="35"/>
      <c r="G6" s="35"/>
      <c r="H6" s="43"/>
      <c r="I6" s="35"/>
      <c r="J6" s="43"/>
      <c r="K6" s="43"/>
      <c r="L6" s="35"/>
      <c r="N6" s="55"/>
    </row>
    <row r="7" spans="1:14" ht="12.75">
      <c r="A7" s="35"/>
      <c r="B7" s="35"/>
      <c r="C7" s="35"/>
      <c r="D7" s="35"/>
      <c r="E7" s="35"/>
      <c r="F7" s="35"/>
      <c r="G7" s="35"/>
      <c r="H7" s="44"/>
      <c r="I7" s="3"/>
      <c r="J7" s="44"/>
      <c r="K7" s="44"/>
      <c r="L7" s="3"/>
      <c r="N7" s="55"/>
    </row>
    <row r="8" spans="1:14" ht="25.5" customHeight="1">
      <c r="A8" s="60" t="s">
        <v>0</v>
      </c>
      <c r="B8" s="63" t="s">
        <v>1</v>
      </c>
      <c r="C8" s="63" t="s">
        <v>2</v>
      </c>
      <c r="D8" s="6" t="s">
        <v>3</v>
      </c>
      <c r="E8" s="63" t="s">
        <v>4</v>
      </c>
      <c r="F8" s="60" t="s">
        <v>5</v>
      </c>
      <c r="G8" s="63" t="s">
        <v>20</v>
      </c>
      <c r="H8" s="67" t="s">
        <v>21</v>
      </c>
      <c r="I8" s="70" t="s">
        <v>15</v>
      </c>
      <c r="J8" s="67" t="s">
        <v>16</v>
      </c>
      <c r="K8" s="67" t="s">
        <v>17</v>
      </c>
      <c r="L8" s="63" t="s">
        <v>18</v>
      </c>
      <c r="N8" s="55"/>
    </row>
    <row r="9" spans="1:14" ht="22.5">
      <c r="A9" s="61"/>
      <c r="B9" s="64"/>
      <c r="C9" s="64"/>
      <c r="D9" s="7" t="s">
        <v>6</v>
      </c>
      <c r="E9" s="64"/>
      <c r="F9" s="61"/>
      <c r="G9" s="64"/>
      <c r="H9" s="68"/>
      <c r="I9" s="71"/>
      <c r="J9" s="68"/>
      <c r="K9" s="68"/>
      <c r="L9" s="64"/>
      <c r="N9" s="55"/>
    </row>
    <row r="10" spans="1:14" ht="12.75">
      <c r="A10" s="62"/>
      <c r="B10" s="65"/>
      <c r="C10" s="65"/>
      <c r="D10" s="9"/>
      <c r="E10" s="65"/>
      <c r="F10" s="62"/>
      <c r="G10" s="65"/>
      <c r="H10" s="69"/>
      <c r="I10" s="72"/>
      <c r="J10" s="69"/>
      <c r="K10" s="69"/>
      <c r="L10" s="65"/>
      <c r="N10" s="55"/>
    </row>
    <row r="11" spans="1:14" ht="12.75">
      <c r="A11" s="10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N11" s="55"/>
    </row>
    <row r="12" spans="1:14" ht="33.75">
      <c r="A12" s="12">
        <v>1</v>
      </c>
      <c r="B12" s="25" t="s">
        <v>22</v>
      </c>
      <c r="C12" s="13" t="s">
        <v>7</v>
      </c>
      <c r="D12" s="4" t="s">
        <v>8</v>
      </c>
      <c r="E12" s="14">
        <v>2008</v>
      </c>
      <c r="F12" s="23">
        <f>100000-7170</f>
        <v>92830</v>
      </c>
      <c r="G12" s="23">
        <f>100000-7170</f>
        <v>92830</v>
      </c>
      <c r="H12" s="45">
        <v>92829.89</v>
      </c>
      <c r="I12" s="36"/>
      <c r="J12" s="45">
        <f>SUM(H12:I12)</f>
        <v>92829.89</v>
      </c>
      <c r="K12" s="45">
        <f>G12-J12</f>
        <v>0.11000000000058208</v>
      </c>
      <c r="L12" s="38">
        <f>J12/G12*100</f>
        <v>99.9998815038242</v>
      </c>
      <c r="N12" s="55"/>
    </row>
    <row r="13" spans="1:14" ht="12.75">
      <c r="A13" s="24"/>
      <c r="B13" s="16" t="s">
        <v>9</v>
      </c>
      <c r="C13" s="17"/>
      <c r="D13" s="16"/>
      <c r="E13" s="18"/>
      <c r="F13" s="19"/>
      <c r="G13" s="19"/>
      <c r="H13" s="46"/>
      <c r="I13" s="37"/>
      <c r="J13" s="46"/>
      <c r="K13" s="46"/>
      <c r="L13" s="39"/>
      <c r="N13" s="55"/>
    </row>
    <row r="14" spans="1:14" ht="33.75">
      <c r="A14" s="12">
        <v>2</v>
      </c>
      <c r="B14" s="25" t="s">
        <v>23</v>
      </c>
      <c r="C14" s="21" t="s">
        <v>7</v>
      </c>
      <c r="D14" s="5" t="s">
        <v>8</v>
      </c>
      <c r="E14" s="22">
        <v>2008</v>
      </c>
      <c r="F14" s="23">
        <f>50000+14267</f>
        <v>64267</v>
      </c>
      <c r="G14" s="23">
        <f>50000+14267</f>
        <v>64267</v>
      </c>
      <c r="H14" s="45">
        <v>64266.43</v>
      </c>
      <c r="I14" s="36"/>
      <c r="J14" s="45">
        <f>SUM(H14:I14)</f>
        <v>64266.43</v>
      </c>
      <c r="K14" s="45">
        <f>G14-J14</f>
        <v>0.569999999999709</v>
      </c>
      <c r="L14" s="38">
        <f>J14/G14*100</f>
        <v>99.99911307513966</v>
      </c>
      <c r="N14" s="55"/>
    </row>
    <row r="15" spans="1:14" ht="12.75">
      <c r="A15" s="15"/>
      <c r="B15" s="16" t="s">
        <v>9</v>
      </c>
      <c r="C15" s="17"/>
      <c r="D15" s="16"/>
      <c r="E15" s="18"/>
      <c r="F15" s="19"/>
      <c r="G15" s="19"/>
      <c r="H15" s="46"/>
      <c r="I15" s="37"/>
      <c r="J15" s="46"/>
      <c r="K15" s="46"/>
      <c r="L15" s="39"/>
      <c r="N15" s="55"/>
    </row>
    <row r="16" spans="1:14" ht="22.5">
      <c r="A16" s="12">
        <v>3</v>
      </c>
      <c r="B16" s="25" t="s">
        <v>24</v>
      </c>
      <c r="C16" s="56" t="s">
        <v>10</v>
      </c>
      <c r="D16" s="56" t="s">
        <v>11</v>
      </c>
      <c r="E16" s="4">
        <v>2008</v>
      </c>
      <c r="F16" s="23">
        <f>106000+10000+17000+130000</f>
        <v>263000</v>
      </c>
      <c r="G16" s="23">
        <f>106000+10000+17000+130000</f>
        <v>263000</v>
      </c>
      <c r="H16" s="45">
        <v>239190.18</v>
      </c>
      <c r="I16" s="36"/>
      <c r="J16" s="45">
        <f>SUM(H16:I16)</f>
        <v>239190.18</v>
      </c>
      <c r="K16" s="45">
        <f>G16-J16</f>
        <v>23809.820000000007</v>
      </c>
      <c r="L16" s="38">
        <f>J16/G16*100</f>
        <v>90.94683650190115</v>
      </c>
      <c r="N16" s="55"/>
    </row>
    <row r="17" spans="1:14" ht="12.75" customHeight="1">
      <c r="A17" s="24"/>
      <c r="B17" s="16" t="s">
        <v>14</v>
      </c>
      <c r="C17" s="57"/>
      <c r="D17" s="58"/>
      <c r="E17" s="16"/>
      <c r="F17" s="19"/>
      <c r="G17" s="19"/>
      <c r="H17" s="46"/>
      <c r="I17" s="37"/>
      <c r="J17" s="46"/>
      <c r="K17" s="46"/>
      <c r="L17" s="39"/>
      <c r="N17" s="55"/>
    </row>
    <row r="18" spans="1:14" ht="56.25">
      <c r="A18" s="12">
        <v>4</v>
      </c>
      <c r="B18" s="25" t="s">
        <v>25</v>
      </c>
      <c r="C18" s="56" t="s">
        <v>10</v>
      </c>
      <c r="D18" s="56" t="s">
        <v>11</v>
      </c>
      <c r="E18" s="22">
        <v>2008</v>
      </c>
      <c r="F18" s="23">
        <f>100000+16000</f>
        <v>116000</v>
      </c>
      <c r="G18" s="23">
        <f>100000+16000</f>
        <v>116000</v>
      </c>
      <c r="H18" s="45">
        <v>81518.67</v>
      </c>
      <c r="I18" s="36">
        <v>34481</v>
      </c>
      <c r="J18" s="45">
        <f>SUM(H18:I18)</f>
        <v>115999.67</v>
      </c>
      <c r="K18" s="45">
        <f>G18-J18</f>
        <v>0.33000000000174623</v>
      </c>
      <c r="L18" s="38">
        <f>J18/G18*100</f>
        <v>99.99971551724138</v>
      </c>
      <c r="N18" s="55"/>
    </row>
    <row r="19" spans="1:14" ht="12.75" customHeight="1">
      <c r="A19" s="15"/>
      <c r="B19" s="16" t="s">
        <v>9</v>
      </c>
      <c r="C19" s="57"/>
      <c r="D19" s="58"/>
      <c r="E19" s="18"/>
      <c r="F19" s="19"/>
      <c r="G19" s="19"/>
      <c r="H19" s="46"/>
      <c r="I19" s="37"/>
      <c r="J19" s="46"/>
      <c r="K19" s="46"/>
      <c r="L19" s="39"/>
      <c r="N19" s="55"/>
    </row>
    <row r="20" spans="1:14" ht="32.25" customHeight="1">
      <c r="A20" s="12">
        <v>5</v>
      </c>
      <c r="B20" s="25" t="s">
        <v>26</v>
      </c>
      <c r="C20" s="21" t="s">
        <v>7</v>
      </c>
      <c r="D20" s="5" t="s">
        <v>8</v>
      </c>
      <c r="E20" s="22">
        <v>2008</v>
      </c>
      <c r="F20" s="23">
        <f>50000+115000+250000+145000-20000</f>
        <v>540000</v>
      </c>
      <c r="G20" s="23">
        <f>415000+145000-20000</f>
        <v>540000</v>
      </c>
      <c r="H20" s="45">
        <v>467554.94</v>
      </c>
      <c r="I20" s="36"/>
      <c r="J20" s="45">
        <f>SUM(H20:I20)</f>
        <v>467554.94</v>
      </c>
      <c r="K20" s="45">
        <f>G20-J20</f>
        <v>72445.06</v>
      </c>
      <c r="L20" s="38">
        <f>J20/G20*100</f>
        <v>86.58424814814815</v>
      </c>
      <c r="N20" s="55"/>
    </row>
    <row r="21" spans="1:14" ht="12.75">
      <c r="A21" s="24"/>
      <c r="B21" s="16" t="s">
        <v>27</v>
      </c>
      <c r="C21" s="17"/>
      <c r="D21" s="16"/>
      <c r="E21" s="18"/>
      <c r="F21" s="19"/>
      <c r="G21" s="19"/>
      <c r="H21" s="46"/>
      <c r="I21" s="37"/>
      <c r="J21" s="46"/>
      <c r="K21" s="46"/>
      <c r="L21" s="39"/>
      <c r="N21" s="55"/>
    </row>
    <row r="22" spans="1:14" ht="54.75" customHeight="1">
      <c r="A22" s="25">
        <v>6</v>
      </c>
      <c r="B22" s="25" t="s">
        <v>28</v>
      </c>
      <c r="C22" s="33" t="s">
        <v>7</v>
      </c>
      <c r="D22" s="5" t="s">
        <v>8</v>
      </c>
      <c r="E22" s="22">
        <v>2008</v>
      </c>
      <c r="F22" s="23">
        <f>25000+130000+130000-14936</f>
        <v>270064</v>
      </c>
      <c r="G22" s="23">
        <f>25000+130000+130000-14936</f>
        <v>270064</v>
      </c>
      <c r="H22" s="45">
        <v>269563.6</v>
      </c>
      <c r="I22" s="36"/>
      <c r="J22" s="45">
        <f>SUM(H22:I22)</f>
        <v>269563.6</v>
      </c>
      <c r="K22" s="45">
        <f>G22-J22</f>
        <v>500.4000000000233</v>
      </c>
      <c r="L22" s="38">
        <f>J22/G22*100</f>
        <v>99.81471058712008</v>
      </c>
      <c r="N22" s="55"/>
    </row>
    <row r="23" spans="1:14" ht="22.5">
      <c r="A23" s="20"/>
      <c r="B23" s="48" t="s">
        <v>29</v>
      </c>
      <c r="C23" s="33"/>
      <c r="D23" s="5"/>
      <c r="E23" s="22"/>
      <c r="F23" s="23"/>
      <c r="G23" s="23"/>
      <c r="H23" s="50"/>
      <c r="I23" s="51"/>
      <c r="J23" s="50"/>
      <c r="K23" s="50"/>
      <c r="L23" s="52"/>
      <c r="N23" s="55"/>
    </row>
    <row r="24" spans="1:14" ht="22.5">
      <c r="A24" s="49"/>
      <c r="B24" s="16" t="s">
        <v>30</v>
      </c>
      <c r="C24" s="17"/>
      <c r="D24" s="16"/>
      <c r="E24" s="18"/>
      <c r="F24" s="53"/>
      <c r="G24" s="53"/>
      <c r="H24" s="46"/>
      <c r="I24" s="37"/>
      <c r="J24" s="46"/>
      <c r="K24" s="46"/>
      <c r="L24" s="39"/>
      <c r="N24" s="55"/>
    </row>
    <row r="25" spans="1:14" ht="33.75">
      <c r="A25" s="25">
        <v>7</v>
      </c>
      <c r="B25" s="25" t="s">
        <v>31</v>
      </c>
      <c r="C25" s="41" t="s">
        <v>7</v>
      </c>
      <c r="D25" s="4" t="s">
        <v>8</v>
      </c>
      <c r="E25" s="14">
        <v>2008</v>
      </c>
      <c r="F25" s="54">
        <f>22000+71741</f>
        <v>93741</v>
      </c>
      <c r="G25" s="54">
        <f>22000+71741</f>
        <v>93741</v>
      </c>
      <c r="H25" s="45">
        <v>92487.24</v>
      </c>
      <c r="I25" s="36"/>
      <c r="J25" s="45">
        <f>SUM(H25:I25)</f>
        <v>92487.24</v>
      </c>
      <c r="K25" s="45">
        <f>G25-J25</f>
        <v>1253.7599999999948</v>
      </c>
      <c r="L25" s="38">
        <f>J25/G25*100</f>
        <v>98.66252760264986</v>
      </c>
      <c r="N25" s="55"/>
    </row>
    <row r="26" spans="1:14" ht="12.75">
      <c r="A26" s="24"/>
      <c r="B26" s="16" t="s">
        <v>14</v>
      </c>
      <c r="C26" s="17"/>
      <c r="D26" s="16"/>
      <c r="E26" s="18"/>
      <c r="F26" s="19"/>
      <c r="G26" s="19"/>
      <c r="H26" s="46"/>
      <c r="I26" s="37"/>
      <c r="J26" s="46"/>
      <c r="K26" s="46"/>
      <c r="L26" s="39"/>
      <c r="N26" s="55"/>
    </row>
    <row r="27" spans="1:14" ht="33.75">
      <c r="A27" s="25">
        <v>8</v>
      </c>
      <c r="B27" s="25" t="s">
        <v>32</v>
      </c>
      <c r="C27" s="13" t="s">
        <v>7</v>
      </c>
      <c r="D27" s="4" t="s">
        <v>8</v>
      </c>
      <c r="E27" s="14">
        <v>2008</v>
      </c>
      <c r="F27" s="54">
        <v>150000</v>
      </c>
      <c r="G27" s="54">
        <v>150000</v>
      </c>
      <c r="H27" s="45">
        <v>39.12</v>
      </c>
      <c r="I27" s="36"/>
      <c r="J27" s="45">
        <f>SUM(H27:I27)</f>
        <v>39.12</v>
      </c>
      <c r="K27" s="45">
        <f>G27-J27</f>
        <v>149960.88</v>
      </c>
      <c r="L27" s="38">
        <f>J27/G27*100</f>
        <v>0.02608</v>
      </c>
      <c r="N27" s="55">
        <v>36</v>
      </c>
    </row>
    <row r="28" spans="1:14" ht="12.75">
      <c r="A28" s="49"/>
      <c r="B28" s="16" t="s">
        <v>12</v>
      </c>
      <c r="C28" s="17"/>
      <c r="D28" s="16"/>
      <c r="E28" s="18"/>
      <c r="F28" s="19"/>
      <c r="G28" s="19"/>
      <c r="H28" s="46"/>
      <c r="I28" s="37"/>
      <c r="J28" s="46"/>
      <c r="K28" s="46"/>
      <c r="L28" s="39"/>
      <c r="N28" s="55"/>
    </row>
    <row r="29" spans="1:14" ht="22.5">
      <c r="A29" s="25">
        <v>9</v>
      </c>
      <c r="B29" s="25" t="s">
        <v>33</v>
      </c>
      <c r="C29" s="56" t="s">
        <v>10</v>
      </c>
      <c r="D29" s="56" t="s">
        <v>11</v>
      </c>
      <c r="E29" s="4">
        <v>2008</v>
      </c>
      <c r="F29" s="23">
        <f>20000+20000-7534</f>
        <v>32466</v>
      </c>
      <c r="G29" s="23">
        <f>20000+20000-7534</f>
        <v>32466</v>
      </c>
      <c r="H29" s="45">
        <v>32465.58</v>
      </c>
      <c r="I29" s="36"/>
      <c r="J29" s="45">
        <f>SUM(H29:I29)</f>
        <v>32465.58</v>
      </c>
      <c r="K29" s="45">
        <f>G29-J29</f>
        <v>0.41999999999825377</v>
      </c>
      <c r="L29" s="38">
        <f>J29/G29*100</f>
        <v>99.9987063389392</v>
      </c>
      <c r="N29" s="55"/>
    </row>
    <row r="30" spans="1:14" ht="12.75">
      <c r="A30" s="49"/>
      <c r="B30" s="16" t="s">
        <v>9</v>
      </c>
      <c r="C30" s="57"/>
      <c r="D30" s="58"/>
      <c r="E30" s="27"/>
      <c r="F30" s="19"/>
      <c r="G30" s="19"/>
      <c r="H30" s="46"/>
      <c r="I30" s="37"/>
      <c r="J30" s="46"/>
      <c r="K30" s="46"/>
      <c r="L30" s="39"/>
      <c r="N30" s="55"/>
    </row>
    <row r="31" spans="1:14" ht="33.75">
      <c r="A31" s="25">
        <v>10</v>
      </c>
      <c r="B31" s="25" t="s">
        <v>34</v>
      </c>
      <c r="C31" s="56" t="s">
        <v>10</v>
      </c>
      <c r="D31" s="56" t="s">
        <v>11</v>
      </c>
      <c r="E31" s="28">
        <v>2008</v>
      </c>
      <c r="F31" s="23">
        <v>20000</v>
      </c>
      <c r="G31" s="23">
        <v>20000</v>
      </c>
      <c r="H31" s="45">
        <v>0</v>
      </c>
      <c r="I31" s="36">
        <v>20000</v>
      </c>
      <c r="J31" s="45">
        <f>SUM(H31:I31)</f>
        <v>20000</v>
      </c>
      <c r="K31" s="45">
        <f>G31-J31</f>
        <v>0</v>
      </c>
      <c r="L31" s="38">
        <f>J31/G31*100</f>
        <v>100</v>
      </c>
      <c r="N31" s="55"/>
    </row>
    <row r="32" spans="1:14" ht="12.75">
      <c r="A32" s="49"/>
      <c r="B32" s="16" t="s">
        <v>14</v>
      </c>
      <c r="C32" s="57"/>
      <c r="D32" s="58"/>
      <c r="E32" s="29"/>
      <c r="F32" s="19"/>
      <c r="G32" s="19"/>
      <c r="H32" s="46"/>
      <c r="I32" s="37"/>
      <c r="J32" s="46"/>
      <c r="K32" s="46"/>
      <c r="L32" s="39"/>
      <c r="N32" s="55"/>
    </row>
    <row r="33" spans="1:14" ht="12.75">
      <c r="A33" s="15"/>
      <c r="B33" s="30" t="s">
        <v>13</v>
      </c>
      <c r="C33" s="31"/>
      <c r="D33" s="29"/>
      <c r="E33" s="31"/>
      <c r="F33" s="29"/>
      <c r="G33" s="32">
        <f>SUM(G12:G32)</f>
        <v>1642368</v>
      </c>
      <c r="H33" s="47">
        <f>SUM(H12:H32)</f>
        <v>1339915.6500000001</v>
      </c>
      <c r="I33" s="34">
        <f>SUM(I12:I32)</f>
        <v>54481</v>
      </c>
      <c r="J33" s="47">
        <f>SUM(J12:J32)</f>
        <v>1394396.6500000001</v>
      </c>
      <c r="K33" s="47">
        <f>SUM(K12:K32)</f>
        <v>247971.35000000003</v>
      </c>
      <c r="L33" s="40">
        <f>J33/G33*100</f>
        <v>84.90159635355779</v>
      </c>
      <c r="N33" s="55"/>
    </row>
    <row r="34" spans="1:14" ht="36" customHeight="1">
      <c r="A34" s="59"/>
      <c r="B34" s="59"/>
      <c r="C34" s="59"/>
      <c r="D34" s="59"/>
      <c r="E34" s="59"/>
      <c r="F34" s="59"/>
      <c r="G34" s="59"/>
      <c r="N34" s="55"/>
    </row>
    <row r="35" ht="12.75">
      <c r="N35" s="55"/>
    </row>
    <row r="36" ht="12.75">
      <c r="N36" s="55"/>
    </row>
    <row r="37" ht="12.75">
      <c r="N37" s="55"/>
    </row>
    <row r="38" spans="7:14" ht="12.75">
      <c r="G38" s="1"/>
      <c r="N38" s="55"/>
    </row>
    <row r="39" ht="12.75">
      <c r="N39" s="55"/>
    </row>
    <row r="40" ht="12.75">
      <c r="N40" s="55"/>
    </row>
    <row r="41" ht="12.75">
      <c r="N41" s="55"/>
    </row>
    <row r="42" ht="12.75">
      <c r="N42" s="55"/>
    </row>
    <row r="43" ht="12.75">
      <c r="N43" s="55"/>
    </row>
    <row r="44" ht="12.75">
      <c r="N44" s="55"/>
    </row>
    <row r="45" ht="12.75">
      <c r="N45" s="55"/>
    </row>
    <row r="46" ht="12.75">
      <c r="N46" s="55"/>
    </row>
    <row r="47" ht="12.75">
      <c r="N47" s="55"/>
    </row>
    <row r="48" ht="12.75">
      <c r="N48" s="55"/>
    </row>
    <row r="49" ht="12.75">
      <c r="N49" s="55"/>
    </row>
    <row r="50" ht="12.75">
      <c r="N50" s="55"/>
    </row>
    <row r="51" ht="12.75">
      <c r="N51" s="55"/>
    </row>
    <row r="52" ht="12.75">
      <c r="N52" s="55"/>
    </row>
    <row r="53" ht="12.75">
      <c r="N53" s="55"/>
    </row>
    <row r="54" ht="12.75">
      <c r="N54" s="55"/>
    </row>
    <row r="55" ht="12.75">
      <c r="N55" s="55"/>
    </row>
    <row r="56" ht="12.75">
      <c r="N56" s="55"/>
    </row>
    <row r="57" ht="12.75">
      <c r="N57" s="55"/>
    </row>
    <row r="58" ht="12.75">
      <c r="N58" s="55"/>
    </row>
    <row r="59" ht="12.75">
      <c r="N59" s="55"/>
    </row>
    <row r="60" ht="12.75">
      <c r="N60" s="55"/>
    </row>
    <row r="61" ht="12.75">
      <c r="N61" s="55"/>
    </row>
    <row r="62" ht="12.75">
      <c r="N62" s="55"/>
    </row>
    <row r="63" ht="12.75">
      <c r="N63" s="55"/>
    </row>
    <row r="64" ht="12.75">
      <c r="N64" s="55"/>
    </row>
    <row r="65" ht="12.75">
      <c r="N65" s="55"/>
    </row>
  </sheetData>
  <sheetProtection/>
  <mergeCells count="23">
    <mergeCell ref="L8:L10"/>
    <mergeCell ref="A4:L4"/>
    <mergeCell ref="H8:H10"/>
    <mergeCell ref="I8:I10"/>
    <mergeCell ref="J8:J10"/>
    <mergeCell ref="K8:K10"/>
    <mergeCell ref="C18:C19"/>
    <mergeCell ref="D18:D19"/>
    <mergeCell ref="G8:G10"/>
    <mergeCell ref="C29:C30"/>
    <mergeCell ref="D29:D30"/>
    <mergeCell ref="C16:C17"/>
    <mergeCell ref="D16:D17"/>
    <mergeCell ref="N1:N26"/>
    <mergeCell ref="N27:N65"/>
    <mergeCell ref="C31:C32"/>
    <mergeCell ref="D31:D32"/>
    <mergeCell ref="A34:G34"/>
    <mergeCell ref="F8:F10"/>
    <mergeCell ref="A8:A10"/>
    <mergeCell ref="B8:B10"/>
    <mergeCell ref="C8:C10"/>
    <mergeCell ref="E8:E10"/>
  </mergeCells>
  <printOptions/>
  <pageMargins left="0.75" right="0.75" top="0.54" bottom="0.36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Gostyn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</dc:creator>
  <cp:keywords/>
  <dc:description/>
  <cp:lastModifiedBy>elag</cp:lastModifiedBy>
  <cp:lastPrinted>2009-03-13T12:40:03Z</cp:lastPrinted>
  <dcterms:created xsi:type="dcterms:W3CDTF">2006-06-01T11:51:32Z</dcterms:created>
  <dcterms:modified xsi:type="dcterms:W3CDTF">2009-03-13T13:03:51Z</dcterms:modified>
  <cp:category/>
  <cp:version/>
  <cp:contentType/>
  <cp:contentStatus/>
</cp:coreProperties>
</file>