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zal nr 4 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<sst xmlns="http://schemas.openxmlformats.org/spreadsheetml/2006/main" count="116" uniqueCount="64">
  <si>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</si>
  <si>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</si>
  <si>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</si>
  <si>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</si>
  <si>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</si>
  <si>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</si>
  <si>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</si>
  <si>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</si>
  <si>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</si>
  <si>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</si>
  <si>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Zarząd Powiatu Powiatowy Zarząd Dróg w Gostyniu</t>
  </si>
  <si>
    <t>600-60014 - 6050</t>
  </si>
  <si>
    <t>Przebudowa drogi Gostyń Stankowo dr. 3909 P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</si>
  <si>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</si>
  <si>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</si>
  <si>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</si>
  <si>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Zarząd Powiatu Gostyńskiego</t>
  </si>
  <si>
    <t>III</t>
  </si>
  <si>
    <t>Pomoc społeczna i ochrona zdrowia</t>
  </si>
  <si>
    <t>poprawa warunków w instytucjach pomocy społecznej</t>
  </si>
  <si>
    <t>851-85111 - 6050</t>
  </si>
  <si>
    <t>Razem</t>
  </si>
  <si>
    <t>Wydatki 2009</t>
  </si>
  <si>
    <t>2006-2010</t>
  </si>
  <si>
    <t>Wydatki 2010</t>
  </si>
  <si>
    <t>2007-2010</t>
  </si>
  <si>
    <t>Przebudowa drogi 4928P Drzewce - Rokosowo</t>
  </si>
  <si>
    <t>Budowa chodnika dr. 4927 P wieś Bruczków</t>
  </si>
  <si>
    <t>Budowa chodnika dr. 4947 P wieś Daleszyn</t>
  </si>
  <si>
    <t>Budowa hali sportowej w ZSO w Gostyniu</t>
  </si>
  <si>
    <t>801-80120 - 6050</t>
  </si>
  <si>
    <t>Budowa drogi 4093 P Grabonóg-Piaski</t>
  </si>
  <si>
    <t>Przebudowa (modernizacja) SP ZOZ w Gostyniu</t>
  </si>
  <si>
    <t>Limity wydatków na  Wieloletni Program Inwestycyjny Powiatu Gostyńskiego na lata 2009-2011</t>
  </si>
  <si>
    <t>Wydatki 2011</t>
  </si>
  <si>
    <t>2008-2011</t>
  </si>
  <si>
    <t xml:space="preserve">Przebudowa drogi dr 4907 P Pępowo-Dłoń </t>
  </si>
  <si>
    <t>Przebudowa drogi 4803 P Poniec - Rydzyna</t>
  </si>
  <si>
    <t>2009-2013</t>
  </si>
  <si>
    <t>2006-2012</t>
  </si>
  <si>
    <t>Przebudowa drogi 4965P Dąbrówka - Strumiany - Borek Wlkp.</t>
  </si>
  <si>
    <t>2009-2010</t>
  </si>
  <si>
    <t>Przebudowa drogi 4932P Krobia Stara - Domachowo</t>
  </si>
  <si>
    <t xml:space="preserve">Budowa chodnika dr. 4922 P wieś Ziółkowo </t>
  </si>
  <si>
    <t>2003-2011</t>
  </si>
  <si>
    <t>2008-2013</t>
  </si>
  <si>
    <t>2006-2011</t>
  </si>
  <si>
    <t>Budowa chodnika dr. 4929P wieś Zalesie</t>
  </si>
  <si>
    <t xml:space="preserve">Budowa chodnika dr 4803 P Krobia ul. Kobylińska </t>
  </si>
  <si>
    <t>Budowa chodnika - Gostyń ul. Polna</t>
  </si>
  <si>
    <t>2009-2011</t>
  </si>
  <si>
    <t>Budowa chodnika dr. 4945P wieś Jawory</t>
  </si>
  <si>
    <t>Budowa chodnika dr. 4908P wieś Bielawy Pogorzelskie</t>
  </si>
  <si>
    <t>Budowa ścieżki rowerowej dr. 4803 P wieś Gębice</t>
  </si>
  <si>
    <t>801-80130 - 6050</t>
  </si>
  <si>
    <t>Rozbudowa budynku Zespołu Szkół Roliczych w Grabonogu</t>
  </si>
  <si>
    <t>2007-2009</t>
  </si>
  <si>
    <t>Przebudowa drogi Poraj - Czachorowo dr 4930 P</t>
  </si>
  <si>
    <t>Budowa chodnika dr. 4939P  wieś Krajewice</t>
  </si>
  <si>
    <t>2008-2009</t>
  </si>
  <si>
    <t>Przebudowa drogi  dr.4941 P wieś Chumiętki</t>
  </si>
  <si>
    <t xml:space="preserve">uchwały Nr .../.../09 Rady Powiatu Gostyńskiego </t>
  </si>
  <si>
    <t>z dnia grudnia 19 marca 2009 r.</t>
  </si>
  <si>
    <t>Załącznik Nr 4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</si>
</sst>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4" fillId="0" borderId="0" xfId="0" applyNumberFormat="1" applyFont="1" applyAlignment="1">
      <alignment/>
    </xf>
    <xf numFmtId="3" fontId="8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wrapText="1"/>
    </xf>
    <xf numFmtId="0" fontId="0" fillId="0" borderId="1" xfId="0" applyBorder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4" xfId="0" applyNumberFormat="1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 wrapText="1"/>
    </xf>
    <xf numFmtId="3" fontId="6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F4" sqref="F4:G4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  <col min="8" max="8" width="11.00390625" style="0" customWidth="1"/>
  </cols>
  <sheetData>
    <row r="1" spans="1:8" ht="12.75">
      <c r="A1" s="96"/>
      <c r="B1" s="96"/>
      <c r="C1" s="96"/>
      <c r="D1" s="96"/>
      <c r="E1" s="96"/>
      <c r="F1" s="96"/>
      <c r="G1" s="96"/>
      <c r="H1" s="96"/>
    </row>
    <row r="2" ht="12.75">
      <c r="A2" s="95"/>
    </row>
    <row r="3" spans="6:7" ht="12.75">
      <c r="F3" s="98" t="s">
        <v>63</v>
      </c>
      <c r="G3" s="98"/>
    </row>
    <row r="4" spans="2:7" ht="26.25" customHeight="1">
      <c r="B4" s="2"/>
      <c r="F4" s="99" t="s">
        <v>61</v>
      </c>
      <c r="G4" s="99"/>
    </row>
    <row r="5" ht="12.75">
      <c r="F5" t="s">
        <v>62</v>
      </c>
    </row>
    <row r="7" spans="2:7" ht="30" customHeight="1">
      <c r="B7" s="97" t="s">
        <v>33</v>
      </c>
      <c r="C7" s="97"/>
      <c r="D7" s="97"/>
      <c r="E7" s="97"/>
      <c r="F7" s="97"/>
      <c r="G7" s="97"/>
    </row>
    <row r="8" spans="2:7" ht="30" customHeight="1">
      <c r="B8" s="58"/>
      <c r="C8" s="58"/>
      <c r="D8" s="58"/>
      <c r="E8" s="58"/>
      <c r="F8" s="58"/>
      <c r="G8" s="58"/>
    </row>
    <row r="9" ht="15.75">
      <c r="A9" s="3" t="s">
        <v>0</v>
      </c>
    </row>
    <row r="10" spans="1:7" ht="12.75">
      <c r="A10" t="s">
        <v>1</v>
      </c>
      <c r="B10" s="4"/>
      <c r="C10" s="4" t="s">
        <v>2</v>
      </c>
      <c r="D10" s="4"/>
      <c r="E10" s="4"/>
      <c r="F10" s="4"/>
      <c r="G10" s="4"/>
    </row>
    <row r="11" spans="1:7" ht="27" customHeight="1">
      <c r="A11" t="s">
        <v>3</v>
      </c>
      <c r="B11" s="5"/>
      <c r="C11" s="100" t="s">
        <v>4</v>
      </c>
      <c r="D11" s="100"/>
      <c r="E11" s="100"/>
      <c r="F11" s="100"/>
      <c r="G11" s="100"/>
    </row>
    <row r="12" spans="1:7" ht="12.75">
      <c r="A12" s="1"/>
      <c r="B12" s="6"/>
      <c r="C12" s="6"/>
      <c r="D12" s="6"/>
      <c r="E12" s="7"/>
      <c r="F12" s="7"/>
      <c r="G12" s="7"/>
    </row>
    <row r="13" spans="1:8" ht="45">
      <c r="A13" s="8" t="s">
        <v>5</v>
      </c>
      <c r="B13" s="9" t="s">
        <v>6</v>
      </c>
      <c r="C13" s="10" t="s">
        <v>7</v>
      </c>
      <c r="D13" s="11" t="s">
        <v>8</v>
      </c>
      <c r="E13" s="11" t="s">
        <v>9</v>
      </c>
      <c r="F13" s="11" t="s">
        <v>22</v>
      </c>
      <c r="G13" s="11" t="s">
        <v>24</v>
      </c>
      <c r="H13" s="11" t="s">
        <v>34</v>
      </c>
    </row>
    <row r="14" spans="1:8" ht="41.25" customHeight="1">
      <c r="A14" s="12">
        <v>1</v>
      </c>
      <c r="B14" s="13" t="s">
        <v>57</v>
      </c>
      <c r="C14" s="14" t="s">
        <v>10</v>
      </c>
      <c r="D14" s="20" t="s">
        <v>56</v>
      </c>
      <c r="E14" s="15">
        <f>2372500+780000</f>
        <v>3152500</v>
      </c>
      <c r="F14" s="15">
        <f>435000+780000+312622</f>
        <v>1527622</v>
      </c>
      <c r="G14" s="15"/>
      <c r="H14" s="15"/>
    </row>
    <row r="15" spans="1:8" ht="12.75">
      <c r="A15" s="16"/>
      <c r="B15" s="17" t="s">
        <v>11</v>
      </c>
      <c r="C15" s="18"/>
      <c r="D15" s="18"/>
      <c r="E15" s="19"/>
      <c r="F15" s="19"/>
      <c r="G15" s="19"/>
      <c r="H15" s="19"/>
    </row>
    <row r="16" spans="1:8" s="59" customFormat="1" ht="34.5" customHeight="1">
      <c r="A16" s="12">
        <v>2</v>
      </c>
      <c r="B16" s="13" t="s">
        <v>12</v>
      </c>
      <c r="C16" s="14" t="s">
        <v>10</v>
      </c>
      <c r="D16" s="20" t="s">
        <v>39</v>
      </c>
      <c r="E16" s="15">
        <f>2836136-35000</f>
        <v>2801136</v>
      </c>
      <c r="F16" s="15">
        <f>300000-35000</f>
        <v>265000</v>
      </c>
      <c r="G16" s="15">
        <v>400000</v>
      </c>
      <c r="H16" s="15">
        <v>400000</v>
      </c>
    </row>
    <row r="17" spans="1:8" s="59" customFormat="1" ht="12.75">
      <c r="A17" s="16"/>
      <c r="B17" s="17" t="s">
        <v>11</v>
      </c>
      <c r="C17" s="18"/>
      <c r="D17" s="18"/>
      <c r="E17" s="19"/>
      <c r="F17" s="19"/>
      <c r="G17" s="19"/>
      <c r="H17" s="19"/>
    </row>
    <row r="18" spans="1:8" s="59" customFormat="1" ht="35.25" customHeight="1">
      <c r="A18" s="12">
        <v>3</v>
      </c>
      <c r="B18" s="13" t="s">
        <v>60</v>
      </c>
      <c r="C18" s="14" t="s">
        <v>10</v>
      </c>
      <c r="D18" s="14" t="s">
        <v>25</v>
      </c>
      <c r="E18" s="21">
        <f>2591532-62000</f>
        <v>2529532</v>
      </c>
      <c r="F18" s="21">
        <f>100000-62000</f>
        <v>38000</v>
      </c>
      <c r="G18" s="21">
        <v>400000</v>
      </c>
      <c r="H18" s="21"/>
    </row>
    <row r="19" spans="1:8" s="59" customFormat="1" ht="12.75">
      <c r="A19" s="16"/>
      <c r="B19" s="17" t="s">
        <v>11</v>
      </c>
      <c r="C19" s="18"/>
      <c r="D19" s="22"/>
      <c r="E19" s="23"/>
      <c r="F19" s="23"/>
      <c r="G19" s="23"/>
      <c r="H19" s="23"/>
    </row>
    <row r="20" spans="1:8" s="59" customFormat="1" ht="34.5" customHeight="1">
      <c r="A20" s="12">
        <v>4</v>
      </c>
      <c r="B20" s="26" t="s">
        <v>26</v>
      </c>
      <c r="C20" s="14" t="s">
        <v>10</v>
      </c>
      <c r="D20" s="20" t="s">
        <v>35</v>
      </c>
      <c r="E20" s="21">
        <v>900000</v>
      </c>
      <c r="F20" s="21">
        <v>200000</v>
      </c>
      <c r="G20" s="21">
        <v>250000</v>
      </c>
      <c r="H20" s="21">
        <v>250000</v>
      </c>
    </row>
    <row r="21" spans="1:8" s="59" customFormat="1" ht="12.75">
      <c r="A21" s="27"/>
      <c r="B21" s="28" t="s">
        <v>11</v>
      </c>
      <c r="C21" s="27"/>
      <c r="D21" s="27"/>
      <c r="E21" s="29"/>
      <c r="F21" s="29"/>
      <c r="G21" s="29"/>
      <c r="H21" s="29"/>
    </row>
    <row r="22" spans="1:8" s="59" customFormat="1" ht="34.5" customHeight="1">
      <c r="A22" s="12">
        <v>5</v>
      </c>
      <c r="B22" s="13" t="s">
        <v>27</v>
      </c>
      <c r="C22" s="30" t="s">
        <v>10</v>
      </c>
      <c r="D22" s="8" t="s">
        <v>45</v>
      </c>
      <c r="E22" s="31">
        <f>1400000</f>
        <v>1400000</v>
      </c>
      <c r="F22" s="32">
        <f>150000</f>
        <v>150000</v>
      </c>
      <c r="G22" s="31">
        <v>250000</v>
      </c>
      <c r="H22" s="31">
        <v>300000</v>
      </c>
    </row>
    <row r="23" spans="1:8" s="59" customFormat="1" ht="12.75">
      <c r="A23" s="33"/>
      <c r="B23" s="34" t="s">
        <v>11</v>
      </c>
      <c r="C23" s="35"/>
      <c r="D23" s="27"/>
      <c r="E23" s="29"/>
      <c r="F23" s="29"/>
      <c r="G23" s="29"/>
      <c r="H23" s="29"/>
    </row>
    <row r="24" spans="1:8" s="59" customFormat="1" ht="35.25" customHeight="1">
      <c r="A24" s="16">
        <v>6</v>
      </c>
      <c r="B24" s="36" t="s">
        <v>28</v>
      </c>
      <c r="C24" s="37" t="s">
        <v>10</v>
      </c>
      <c r="D24" s="38" t="s">
        <v>46</v>
      </c>
      <c r="E24" s="39">
        <f>600000+100000</f>
        <v>700000</v>
      </c>
      <c r="F24" s="39">
        <f>100000+100000</f>
        <v>200000</v>
      </c>
      <c r="G24" s="39">
        <v>100000</v>
      </c>
      <c r="H24" s="39">
        <v>200000</v>
      </c>
    </row>
    <row r="25" spans="1:8" s="59" customFormat="1" ht="12.75">
      <c r="A25" s="27"/>
      <c r="B25" s="34" t="s">
        <v>11</v>
      </c>
      <c r="C25" s="27"/>
      <c r="D25" s="27"/>
      <c r="E25" s="29"/>
      <c r="F25" s="29"/>
      <c r="G25" s="29"/>
      <c r="H25" s="29"/>
    </row>
    <row r="26" spans="1:8" s="59" customFormat="1" ht="31.5" customHeight="1">
      <c r="A26" s="16">
        <v>7</v>
      </c>
      <c r="B26" s="82" t="s">
        <v>49</v>
      </c>
      <c r="C26" s="37" t="s">
        <v>10</v>
      </c>
      <c r="D26" s="38" t="s">
        <v>50</v>
      </c>
      <c r="E26" s="39">
        <f>90000</f>
        <v>90000</v>
      </c>
      <c r="F26" s="39">
        <f>30000</f>
        <v>30000</v>
      </c>
      <c r="G26" s="39">
        <v>30000</v>
      </c>
      <c r="H26" s="39">
        <v>30000</v>
      </c>
    </row>
    <row r="27" spans="1:8" s="59" customFormat="1" ht="13.5" customHeight="1">
      <c r="A27" s="27"/>
      <c r="B27" s="40" t="s">
        <v>11</v>
      </c>
      <c r="C27" s="27"/>
      <c r="D27" s="27"/>
      <c r="E27" s="29"/>
      <c r="F27" s="29"/>
      <c r="G27" s="29"/>
      <c r="H27" s="29"/>
    </row>
    <row r="28" spans="1:8" s="59" customFormat="1" ht="31.5" customHeight="1">
      <c r="A28" s="16">
        <v>8</v>
      </c>
      <c r="B28" s="13" t="s">
        <v>37</v>
      </c>
      <c r="C28" s="37" t="s">
        <v>10</v>
      </c>
      <c r="D28" s="38" t="s">
        <v>38</v>
      </c>
      <c r="E28" s="39">
        <f>5500000</f>
        <v>5500000</v>
      </c>
      <c r="F28" s="39">
        <f>100000</f>
        <v>100000</v>
      </c>
      <c r="G28" s="39">
        <v>1200000</v>
      </c>
      <c r="H28" s="39">
        <v>1200000</v>
      </c>
    </row>
    <row r="29" spans="1:8" s="59" customFormat="1" ht="13.5" customHeight="1">
      <c r="A29" s="27"/>
      <c r="B29" s="40" t="s">
        <v>11</v>
      </c>
      <c r="C29" s="27"/>
      <c r="D29" s="27"/>
      <c r="E29" s="29"/>
      <c r="F29" s="29"/>
      <c r="G29" s="29"/>
      <c r="H29" s="29"/>
    </row>
    <row r="30" spans="1:8" s="59" customFormat="1" ht="34.5" customHeight="1">
      <c r="A30" s="16">
        <v>9</v>
      </c>
      <c r="B30" s="13" t="s">
        <v>53</v>
      </c>
      <c r="C30" s="37" t="s">
        <v>10</v>
      </c>
      <c r="D30" s="38" t="s">
        <v>50</v>
      </c>
      <c r="E30" s="39">
        <f>150000+75000</f>
        <v>225000</v>
      </c>
      <c r="F30" s="39">
        <f>75000+75000</f>
        <v>150000</v>
      </c>
      <c r="G30" s="39">
        <v>75000</v>
      </c>
      <c r="H30" s="39"/>
    </row>
    <row r="31" spans="1:8" s="59" customFormat="1" ht="12.75">
      <c r="A31" s="27"/>
      <c r="B31" s="40" t="s">
        <v>11</v>
      </c>
      <c r="C31" s="27"/>
      <c r="D31" s="27"/>
      <c r="E31" s="29"/>
      <c r="F31" s="29"/>
      <c r="G31" s="29"/>
      <c r="H31" s="29"/>
    </row>
    <row r="32" spans="1:8" s="59" customFormat="1" ht="32.25" customHeight="1">
      <c r="A32" s="16">
        <v>10</v>
      </c>
      <c r="B32" s="13" t="s">
        <v>31</v>
      </c>
      <c r="C32" s="37" t="s">
        <v>10</v>
      </c>
      <c r="D32" s="38" t="s">
        <v>35</v>
      </c>
      <c r="E32" s="39">
        <v>1000000</v>
      </c>
      <c r="F32" s="39">
        <f>100000</f>
        <v>100000</v>
      </c>
      <c r="G32" s="39">
        <v>470000</v>
      </c>
      <c r="H32" s="39">
        <v>370000</v>
      </c>
    </row>
    <row r="33" spans="1:8" s="59" customFormat="1" ht="12.75">
      <c r="A33" s="27"/>
      <c r="B33" s="40" t="s">
        <v>11</v>
      </c>
      <c r="C33" s="27"/>
      <c r="D33" s="27"/>
      <c r="E33" s="29"/>
      <c r="F33" s="29"/>
      <c r="G33" s="29"/>
      <c r="H33" s="29"/>
    </row>
    <row r="34" spans="1:8" s="59" customFormat="1" ht="32.25" customHeight="1">
      <c r="A34" s="12">
        <v>11</v>
      </c>
      <c r="B34" s="82" t="s">
        <v>36</v>
      </c>
      <c r="C34" s="30" t="s">
        <v>10</v>
      </c>
      <c r="D34" s="8" t="s">
        <v>35</v>
      </c>
      <c r="E34" s="31">
        <f>6000000+75000</f>
        <v>6075000</v>
      </c>
      <c r="F34" s="31">
        <f>100000+75000</f>
        <v>175000</v>
      </c>
      <c r="G34" s="31">
        <v>1400000</v>
      </c>
      <c r="H34" s="31">
        <v>1400000</v>
      </c>
    </row>
    <row r="35" spans="1:8" s="59" customFormat="1" ht="12.75">
      <c r="A35" s="27"/>
      <c r="B35" s="65" t="s">
        <v>11</v>
      </c>
      <c r="C35" s="27"/>
      <c r="D35" s="27"/>
      <c r="E35" s="29"/>
      <c r="F35" s="29"/>
      <c r="G35" s="29"/>
      <c r="H35" s="29"/>
    </row>
    <row r="36" spans="1:8" s="59" customFormat="1" ht="12.75">
      <c r="A36" s="90"/>
      <c r="B36" s="91"/>
      <c r="C36" s="90"/>
      <c r="D36" s="90"/>
      <c r="E36" s="92"/>
      <c r="F36" s="92"/>
      <c r="G36" s="92"/>
      <c r="H36" s="92"/>
    </row>
    <row r="37" spans="1:8" s="59" customFormat="1" ht="12.75">
      <c r="A37" s="84"/>
      <c r="B37" s="85"/>
      <c r="C37" s="84"/>
      <c r="D37" s="84"/>
      <c r="E37" s="86"/>
      <c r="F37" s="86"/>
      <c r="G37" s="86"/>
      <c r="H37" s="86"/>
    </row>
    <row r="38" spans="1:8" s="59" customFormat="1" ht="12.75">
      <c r="A38" s="101">
        <v>23</v>
      </c>
      <c r="B38" s="101"/>
      <c r="C38" s="101"/>
      <c r="D38" s="101"/>
      <c r="E38" s="101"/>
      <c r="F38" s="101"/>
      <c r="G38" s="101"/>
      <c r="H38" s="101"/>
    </row>
    <row r="39" spans="1:8" s="59" customFormat="1" ht="12.75">
      <c r="A39" s="84"/>
      <c r="B39" s="85"/>
      <c r="C39" s="84"/>
      <c r="D39" s="84"/>
      <c r="E39" s="86"/>
      <c r="F39" s="86"/>
      <c r="G39" s="86"/>
      <c r="H39" s="86"/>
    </row>
    <row r="40" spans="1:8" s="59" customFormat="1" ht="37.5" customHeight="1">
      <c r="A40" s="12">
        <v>12</v>
      </c>
      <c r="B40" s="82" t="s">
        <v>43</v>
      </c>
      <c r="C40" s="30" t="s">
        <v>10</v>
      </c>
      <c r="D40" s="8" t="s">
        <v>44</v>
      </c>
      <c r="E40" s="31">
        <f>420000+60000</f>
        <v>480000</v>
      </c>
      <c r="F40" s="31">
        <f>60000+60000</f>
        <v>120000</v>
      </c>
      <c r="G40" s="31">
        <v>60000</v>
      </c>
      <c r="H40" s="31">
        <v>60000</v>
      </c>
    </row>
    <row r="41" spans="1:8" s="59" customFormat="1" ht="12.75">
      <c r="A41" s="27"/>
      <c r="B41" s="65" t="s">
        <v>11</v>
      </c>
      <c r="C41" s="27"/>
      <c r="D41" s="27"/>
      <c r="E41" s="29"/>
      <c r="F41" s="29"/>
      <c r="G41" s="29"/>
      <c r="H41" s="29"/>
    </row>
    <row r="42" spans="1:8" s="59" customFormat="1" ht="34.5" customHeight="1">
      <c r="A42" s="12">
        <v>13</v>
      </c>
      <c r="B42" s="82" t="s">
        <v>40</v>
      </c>
      <c r="C42" s="30" t="s">
        <v>10</v>
      </c>
      <c r="D42" s="8" t="s">
        <v>41</v>
      </c>
      <c r="E42" s="32">
        <f>2150000-650000</f>
        <v>1500000</v>
      </c>
      <c r="F42" s="32">
        <f>1650000-650000</f>
        <v>1000000</v>
      </c>
      <c r="G42" s="31">
        <v>500000</v>
      </c>
      <c r="H42" s="31"/>
    </row>
    <row r="43" spans="1:8" s="59" customFormat="1" ht="12.75">
      <c r="A43" s="27"/>
      <c r="B43" s="65" t="s">
        <v>11</v>
      </c>
      <c r="C43" s="27"/>
      <c r="D43" s="27"/>
      <c r="E43" s="29"/>
      <c r="F43" s="29"/>
      <c r="G43" s="29"/>
      <c r="H43" s="29"/>
    </row>
    <row r="44" spans="1:8" s="59" customFormat="1" ht="33" customHeight="1">
      <c r="A44" s="12">
        <v>14</v>
      </c>
      <c r="B44" s="82" t="s">
        <v>42</v>
      </c>
      <c r="C44" s="30" t="s">
        <v>10</v>
      </c>
      <c r="D44" s="8" t="s">
        <v>41</v>
      </c>
      <c r="E44" s="32">
        <f>200000</f>
        <v>200000</v>
      </c>
      <c r="F44" s="32">
        <f>80000</f>
        <v>80000</v>
      </c>
      <c r="G44" s="31">
        <v>120000</v>
      </c>
      <c r="H44" s="31"/>
    </row>
    <row r="45" spans="1:8" s="59" customFormat="1" ht="12.75">
      <c r="A45" s="27"/>
      <c r="B45" s="65" t="s">
        <v>11</v>
      </c>
      <c r="C45" s="27"/>
      <c r="D45" s="27"/>
      <c r="E45" s="29"/>
      <c r="F45" s="29"/>
      <c r="G45" s="29"/>
      <c r="H45" s="29"/>
    </row>
    <row r="46" spans="1:8" s="59" customFormat="1" ht="36.75" customHeight="1">
      <c r="A46" s="12">
        <v>15</v>
      </c>
      <c r="B46" s="82" t="s">
        <v>47</v>
      </c>
      <c r="C46" s="30" t="s">
        <v>10</v>
      </c>
      <c r="D46" s="8" t="s">
        <v>23</v>
      </c>
      <c r="E46" s="32">
        <f>200000</f>
        <v>200000</v>
      </c>
      <c r="F46" s="32">
        <f>30000</f>
        <v>30000</v>
      </c>
      <c r="G46" s="31">
        <v>90000</v>
      </c>
      <c r="H46" s="31"/>
    </row>
    <row r="47" spans="1:8" s="59" customFormat="1" ht="12.75">
      <c r="A47" s="27"/>
      <c r="B47" s="65" t="s">
        <v>11</v>
      </c>
      <c r="C47" s="27"/>
      <c r="D47" s="27"/>
      <c r="E47" s="29"/>
      <c r="F47" s="29"/>
      <c r="G47" s="29"/>
      <c r="H47" s="29"/>
    </row>
    <row r="48" spans="1:8" s="59" customFormat="1" ht="33.75" customHeight="1">
      <c r="A48" s="12">
        <v>16</v>
      </c>
      <c r="B48" s="82" t="s">
        <v>48</v>
      </c>
      <c r="C48" s="30" t="s">
        <v>10</v>
      </c>
      <c r="D48" s="8" t="s">
        <v>35</v>
      </c>
      <c r="E48" s="32">
        <f>750000+50000</f>
        <v>800000</v>
      </c>
      <c r="F48" s="32">
        <f>100000+50000</f>
        <v>150000</v>
      </c>
      <c r="G48" s="31">
        <v>267000</v>
      </c>
      <c r="H48" s="31">
        <v>267000</v>
      </c>
    </row>
    <row r="49" spans="1:8" s="59" customFormat="1" ht="12.75">
      <c r="A49" s="27"/>
      <c r="B49" s="65" t="s">
        <v>11</v>
      </c>
      <c r="C49" s="27"/>
      <c r="D49" s="27"/>
      <c r="E49" s="29"/>
      <c r="F49" s="29"/>
      <c r="G49" s="29"/>
      <c r="H49" s="29"/>
    </row>
    <row r="50" spans="1:8" s="59" customFormat="1" ht="33.75" customHeight="1">
      <c r="A50" s="12">
        <v>17</v>
      </c>
      <c r="B50" s="82" t="s">
        <v>51</v>
      </c>
      <c r="C50" s="30" t="s">
        <v>10</v>
      </c>
      <c r="D50" s="8" t="s">
        <v>41</v>
      </c>
      <c r="E50" s="32">
        <f>90000</f>
        <v>90000</v>
      </c>
      <c r="F50" s="32">
        <f>50000</f>
        <v>50000</v>
      </c>
      <c r="G50" s="31">
        <v>40000</v>
      </c>
      <c r="H50" s="31"/>
    </row>
    <row r="51" spans="1:8" s="59" customFormat="1" ht="12.75">
      <c r="A51" s="27"/>
      <c r="B51" s="65" t="s">
        <v>11</v>
      </c>
      <c r="C51" s="27"/>
      <c r="D51" s="27"/>
      <c r="E51" s="29"/>
      <c r="F51" s="29"/>
      <c r="G51" s="29"/>
      <c r="H51" s="29"/>
    </row>
    <row r="52" spans="1:8" s="59" customFormat="1" ht="31.5" customHeight="1">
      <c r="A52" s="12">
        <v>18</v>
      </c>
      <c r="B52" s="82" t="s">
        <v>58</v>
      </c>
      <c r="C52" s="30" t="s">
        <v>10</v>
      </c>
      <c r="D52" s="8" t="s">
        <v>59</v>
      </c>
      <c r="E52" s="32">
        <f>90000</f>
        <v>90000</v>
      </c>
      <c r="F52" s="32">
        <f>30000+30000</f>
        <v>60000</v>
      </c>
      <c r="G52" s="31"/>
      <c r="H52" s="31"/>
    </row>
    <row r="53" spans="1:8" s="59" customFormat="1" ht="12.75">
      <c r="A53" s="27"/>
      <c r="B53" s="65" t="s">
        <v>11</v>
      </c>
      <c r="C53" s="27"/>
      <c r="D53" s="27"/>
      <c r="E53" s="29"/>
      <c r="F53" s="29"/>
      <c r="G53" s="29"/>
      <c r="H53" s="29"/>
    </row>
    <row r="54" spans="1:8" s="59" customFormat="1" ht="35.25" customHeight="1">
      <c r="A54" s="12">
        <v>19</v>
      </c>
      <c r="B54" s="82" t="s">
        <v>52</v>
      </c>
      <c r="C54" s="30" t="s">
        <v>10</v>
      </c>
      <c r="D54" s="8" t="s">
        <v>41</v>
      </c>
      <c r="E54" s="32">
        <f>65000+40000</f>
        <v>105000</v>
      </c>
      <c r="F54" s="32">
        <f>40000+40000</f>
        <v>80000</v>
      </c>
      <c r="G54" s="31">
        <v>25000</v>
      </c>
      <c r="H54" s="31"/>
    </row>
    <row r="55" spans="1:8" s="59" customFormat="1" ht="12.75">
      <c r="A55" s="27"/>
      <c r="B55" s="65" t="s">
        <v>11</v>
      </c>
      <c r="C55" s="27"/>
      <c r="D55" s="27"/>
      <c r="E55" s="29"/>
      <c r="F55" s="29"/>
      <c r="G55" s="29"/>
      <c r="H55" s="29"/>
    </row>
    <row r="56" spans="1:8" s="59" customFormat="1" ht="12.75">
      <c r="A56" s="84"/>
      <c r="B56" s="85"/>
      <c r="C56" s="84"/>
      <c r="D56" s="84"/>
      <c r="E56" s="86"/>
      <c r="F56" s="86"/>
      <c r="G56" s="86"/>
      <c r="H56" s="86"/>
    </row>
    <row r="57" spans="2:8" ht="15" customHeight="1">
      <c r="B57" s="41"/>
      <c r="C57" s="41"/>
      <c r="D57" s="41"/>
      <c r="E57" s="42"/>
      <c r="F57" s="83">
        <f>SUM(F14:F55)</f>
        <v>4505622</v>
      </c>
      <c r="G57" s="42"/>
      <c r="H57" s="87"/>
    </row>
    <row r="58" spans="1:8" ht="15" customHeight="1">
      <c r="A58" s="102"/>
      <c r="B58" s="102"/>
      <c r="C58" s="102"/>
      <c r="D58" s="102"/>
      <c r="E58" s="102"/>
      <c r="F58" s="102"/>
      <c r="G58" s="102"/>
      <c r="H58" s="102"/>
    </row>
    <row r="59" spans="1:7" ht="15.75">
      <c r="A59" s="3" t="s">
        <v>13</v>
      </c>
      <c r="B59" s="41"/>
      <c r="C59" s="41"/>
      <c r="D59" s="41"/>
      <c r="E59" s="43"/>
      <c r="F59" s="43"/>
      <c r="G59" s="43"/>
    </row>
    <row r="60" spans="1:7" ht="12.75">
      <c r="A60" s="77" t="s">
        <v>1</v>
      </c>
      <c r="B60" s="80"/>
      <c r="C60" s="79" t="s">
        <v>14</v>
      </c>
      <c r="D60" s="80"/>
      <c r="E60" s="80"/>
      <c r="F60" s="80"/>
      <c r="G60" s="80"/>
    </row>
    <row r="61" spans="1:8" ht="41.25" customHeight="1">
      <c r="A61" s="78" t="s">
        <v>3</v>
      </c>
      <c r="B61" s="81"/>
      <c r="C61" s="103" t="s">
        <v>15</v>
      </c>
      <c r="D61" s="103"/>
      <c r="E61" s="103"/>
      <c r="F61" s="103"/>
      <c r="G61" s="103"/>
      <c r="H61" s="73"/>
    </row>
    <row r="62" spans="1:8" ht="15.75">
      <c r="A62" s="76"/>
      <c r="B62" s="45"/>
      <c r="C62" s="45"/>
      <c r="D62" s="45"/>
      <c r="E62" s="45"/>
      <c r="F62" s="45"/>
      <c r="G62" s="45"/>
      <c r="H62" s="60"/>
    </row>
    <row r="63" spans="1:8" ht="22.5">
      <c r="A63" s="74">
        <v>1</v>
      </c>
      <c r="B63" s="75" t="s">
        <v>29</v>
      </c>
      <c r="C63" s="69" t="s">
        <v>16</v>
      </c>
      <c r="D63" s="62" t="s">
        <v>25</v>
      </c>
      <c r="E63" s="19">
        <v>7450000</v>
      </c>
      <c r="F63" s="19">
        <v>3000000</v>
      </c>
      <c r="G63" s="23">
        <v>2400000</v>
      </c>
      <c r="H63" s="23"/>
    </row>
    <row r="64" spans="1:8" ht="12.75">
      <c r="A64" s="63"/>
      <c r="B64" s="64" t="s">
        <v>30</v>
      </c>
      <c r="C64" s="65"/>
      <c r="D64" s="66"/>
      <c r="E64" s="88"/>
      <c r="F64" s="88"/>
      <c r="G64" s="89"/>
      <c r="H64" s="68"/>
    </row>
    <row r="65" spans="1:8" s="71" customFormat="1" ht="24" customHeight="1">
      <c r="A65" s="61">
        <v>2</v>
      </c>
      <c r="B65" s="70" t="s">
        <v>55</v>
      </c>
      <c r="C65" s="69" t="s">
        <v>16</v>
      </c>
      <c r="D65" s="62" t="s">
        <v>41</v>
      </c>
      <c r="E65" s="19">
        <f>4300000</f>
        <v>4300000</v>
      </c>
      <c r="F65" s="19">
        <v>1500000</v>
      </c>
      <c r="G65" s="23">
        <v>2800000</v>
      </c>
      <c r="H65" s="23"/>
    </row>
    <row r="66" spans="1:8" s="71" customFormat="1" ht="12.75">
      <c r="A66" s="63"/>
      <c r="B66" s="64" t="s">
        <v>54</v>
      </c>
      <c r="C66" s="65"/>
      <c r="D66" s="66"/>
      <c r="E66" s="67"/>
      <c r="F66" s="67"/>
      <c r="G66" s="68"/>
      <c r="H66" s="68"/>
    </row>
    <row r="67" spans="1:7" ht="12.75">
      <c r="A67" s="48"/>
      <c r="B67" s="49"/>
      <c r="C67" s="50"/>
      <c r="D67" s="51"/>
      <c r="E67" s="52"/>
      <c r="F67" s="52"/>
      <c r="G67" s="53"/>
    </row>
    <row r="68" spans="2:6" ht="15.75">
      <c r="B68" s="54"/>
      <c r="F68" s="55">
        <f>SUM(F63:F66)</f>
        <v>4500000</v>
      </c>
    </row>
    <row r="69" spans="1:7" ht="15.75">
      <c r="A69" s="3" t="s">
        <v>17</v>
      </c>
      <c r="B69" s="41"/>
      <c r="C69" s="41"/>
      <c r="D69" s="41"/>
      <c r="E69" s="43"/>
      <c r="F69" s="43"/>
      <c r="G69" s="43"/>
    </row>
    <row r="70" spans="1:7" s="77" customFormat="1" ht="12.75">
      <c r="A70" s="77" t="s">
        <v>1</v>
      </c>
      <c r="B70" s="80"/>
      <c r="C70" s="79" t="s">
        <v>18</v>
      </c>
      <c r="D70" s="80"/>
      <c r="E70" s="80"/>
      <c r="F70" s="80"/>
      <c r="G70" s="80"/>
    </row>
    <row r="71" spans="1:7" s="77" customFormat="1" ht="12.75">
      <c r="A71" s="78" t="s">
        <v>3</v>
      </c>
      <c r="B71" s="81"/>
      <c r="C71" s="103" t="s">
        <v>19</v>
      </c>
      <c r="D71" s="103"/>
      <c r="E71" s="103"/>
      <c r="F71" s="103"/>
      <c r="G71" s="103"/>
    </row>
    <row r="72" spans="1:7" ht="15.75">
      <c r="A72" s="44"/>
      <c r="B72" s="72"/>
      <c r="C72" s="72"/>
      <c r="D72" s="72"/>
      <c r="E72" s="72"/>
      <c r="F72" s="72"/>
      <c r="G72" s="72"/>
    </row>
    <row r="73" spans="1:8" s="59" customFormat="1" ht="22.5">
      <c r="A73" s="12">
        <v>1</v>
      </c>
      <c r="B73" s="13" t="s">
        <v>32</v>
      </c>
      <c r="C73" s="20" t="s">
        <v>16</v>
      </c>
      <c r="D73" s="14" t="s">
        <v>23</v>
      </c>
      <c r="E73" s="15">
        <v>3065447</v>
      </c>
      <c r="F73" s="93">
        <v>680000</v>
      </c>
      <c r="G73" s="94">
        <v>500000</v>
      </c>
      <c r="H73" s="21"/>
    </row>
    <row r="74" spans="1:8" ht="12.75">
      <c r="A74" s="33"/>
      <c r="B74" s="64" t="s">
        <v>20</v>
      </c>
      <c r="C74" s="24"/>
      <c r="D74" s="46"/>
      <c r="E74" s="47"/>
      <c r="F74" s="56"/>
      <c r="G74" s="25"/>
      <c r="H74" s="25"/>
    </row>
    <row r="76" ht="12.75">
      <c r="F76" s="55">
        <f>SUM(F73:F73)</f>
        <v>680000</v>
      </c>
    </row>
    <row r="78" spans="5:7" ht="12.75">
      <c r="E78" s="57" t="s">
        <v>21</v>
      </c>
      <c r="F78" s="55">
        <f>SUM(F76,F68,F57)</f>
        <v>9685622</v>
      </c>
      <c r="G78" s="55"/>
    </row>
    <row r="81" spans="1:9" ht="24" customHeight="1">
      <c r="A81" s="99"/>
      <c r="B81" s="99"/>
      <c r="C81" s="99"/>
      <c r="D81" s="99"/>
      <c r="E81" s="99"/>
      <c r="F81" s="99"/>
      <c r="G81" s="99"/>
      <c r="I81" s="87"/>
    </row>
  </sheetData>
  <mergeCells count="10">
    <mergeCell ref="C11:G11"/>
    <mergeCell ref="A38:H38"/>
    <mergeCell ref="A58:H58"/>
    <mergeCell ref="A81:G81"/>
    <mergeCell ref="C71:G71"/>
    <mergeCell ref="C61:G61"/>
    <mergeCell ref="A1:H1"/>
    <mergeCell ref="B7:G7"/>
    <mergeCell ref="F3:G3"/>
    <mergeCell ref="F4:G4"/>
  </mergeCells>
  <printOptions/>
  <pageMargins left="0.31" right="0.12" top="0.52" bottom="0.16" header="0.31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Hanna Danek</cp:lastModifiedBy>
  <cp:lastPrinted>2008-12-19T09:49:49Z</cp:lastPrinted>
  <dcterms:created xsi:type="dcterms:W3CDTF">2006-10-16T12:53:15Z</dcterms:created>
  <dcterms:modified xsi:type="dcterms:W3CDTF">2009-03-06T12:08:24Z</dcterms:modified>
  <cp:category/>
  <cp:version/>
  <cp:contentType/>
  <cp:contentStatus/>
</cp:coreProperties>
</file>